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10" yWindow="65446" windowWidth="15480" windowHeight="116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malinova</author>
  </authors>
  <commentList>
    <comment ref="D6" authorId="0">
      <text>
        <r>
          <rPr>
            <b/>
            <sz val="8"/>
            <rFont val="Tahoma"/>
            <family val="0"/>
          </rPr>
          <t>При выборе из выпадающего списка значение проставляется автоматически</t>
        </r>
        <r>
          <rPr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Очистить значения ячеек можно, пользуясь клавишей Delete.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<sst xmlns="http://schemas.openxmlformats.org/spreadsheetml/2006/main" count="197" uniqueCount="132">
  <si>
    <t>ФИО конкурсанта</t>
  </si>
  <si>
    <t>ФИО эксперта</t>
  </si>
  <si>
    <t>Название работы</t>
  </si>
  <si>
    <t>Раздел анализа</t>
  </si>
  <si>
    <t xml:space="preserve">Критерий </t>
  </si>
  <si>
    <t>Параметры критерия</t>
  </si>
  <si>
    <t>Балл</t>
  </si>
  <si>
    <t>Технология (монотехнология, система)</t>
  </si>
  <si>
    <t xml:space="preserve">Типология урока </t>
  </si>
  <si>
    <t>Формулировка цели и дидактических задач урока</t>
  </si>
  <si>
    <t>учтены программные требования</t>
  </si>
  <si>
    <t>учтён уровень знаний и умений учащихся</t>
  </si>
  <si>
    <t>учтено место урока в системе уроков по данной теме</t>
  </si>
  <si>
    <t>учтён уровень компетентности обучающихся</t>
  </si>
  <si>
    <t>прогнозирование конечного результата</t>
  </si>
  <si>
    <t>целесообразность форм и методов реализации цели</t>
  </si>
  <si>
    <t>описаны необходимые условия реализации цели</t>
  </si>
  <si>
    <t>(выбрать из выпадающего списка)</t>
  </si>
  <si>
    <t>(выставляется автоматически)</t>
  </si>
  <si>
    <t>1 Эффективность реализации учебной программы</t>
  </si>
  <si>
    <t>1.1. Анализ цели урока:</t>
  </si>
  <si>
    <t xml:space="preserve">учебный материал выбран оптимально  </t>
  </si>
  <si>
    <t>гармоничное сочетание принципа научности с принципом доступности, принципа наглядности с принципом абстрактности</t>
  </si>
  <si>
    <t>обеспечена связь теории с практикой</t>
  </si>
  <si>
    <t>реализуются межпредметные связи</t>
  </si>
  <si>
    <r>
      <t>1.3.</t>
    </r>
    <r>
      <rPr>
        <i/>
        <sz val="7"/>
        <rFont val="Times New Roman"/>
        <family val="1"/>
      </rPr>
      <t xml:space="preserve">  </t>
    </r>
    <r>
      <rPr>
        <b/>
        <i/>
        <sz val="10"/>
        <rFont val="Times New Roman"/>
        <family val="1"/>
      </rPr>
      <t>Анализ развивающей функции урока</t>
    </r>
    <r>
      <rPr>
        <i/>
        <sz val="10"/>
        <rFont val="Times New Roman"/>
        <family val="1"/>
      </rPr>
      <t>:</t>
    </r>
  </si>
  <si>
    <r>
      <t>1.2.</t>
    </r>
    <r>
      <rPr>
        <i/>
        <sz val="10"/>
        <rFont val="Times New Roman"/>
        <family val="1"/>
      </rPr>
      <t xml:space="preserve">  </t>
    </r>
    <r>
      <rPr>
        <b/>
        <i/>
        <sz val="10"/>
        <rFont val="Times New Roman"/>
        <family val="1"/>
      </rPr>
      <t>Анализ образовательной функции урока</t>
    </r>
    <r>
      <rPr>
        <i/>
        <sz val="10"/>
        <rFont val="Times New Roman"/>
        <family val="1"/>
      </rPr>
      <t>:</t>
    </r>
  </si>
  <si>
    <t xml:space="preserve">используются формы и методы вовлечения учащихся в совершенствование основных мыслительных операций </t>
  </si>
  <si>
    <t>используются формы и методы развития познавательной самостоятельности</t>
  </si>
  <si>
    <t>используются формы и методы развития творческого мышления</t>
  </si>
  <si>
    <t>Сумма баллов:</t>
  </si>
  <si>
    <t>учтены приёмы воспитания интереса к предмету и в целом к процессу обучения</t>
  </si>
  <si>
    <t>учтены уровень решения воспитательных задач (знаниевый, деятельностный, мотивационный)</t>
  </si>
  <si>
    <t>происходит приобщение к общечеловеческим ценностям</t>
  </si>
  <si>
    <t>использованы воспитательные возможности содержания учебного материала</t>
  </si>
  <si>
    <t>учтены интересы учащихся</t>
  </si>
  <si>
    <t>структура урока соответствует его цели и типу</t>
  </si>
  <si>
    <t xml:space="preserve">начало и конец урока организованы </t>
  </si>
  <si>
    <t xml:space="preserve">средства обучения ( те или иные) использованы целесообразно и обоснованно  </t>
  </si>
  <si>
    <t>время целесообразно распределено по этапам урока</t>
  </si>
  <si>
    <t>учитель работает над формированием общеучебных навыков</t>
  </si>
  <si>
    <t>учитель обоснованно и грамотно использует разнообразные формы контроля за усвоением ЗУН учащихся</t>
  </si>
  <si>
    <t>содержание урока соответствует требованиям стандарта</t>
  </si>
  <si>
    <t>материал урока способствует формированию самостоятельного мышления, активности учебной деятельности, познавательных интересов учащихся</t>
  </si>
  <si>
    <t xml:space="preserve">вариативность использования способов, приемов и средств </t>
  </si>
  <si>
    <t>правильность отбора методов, приемов и средств обучения с учетом темы урока</t>
  </si>
  <si>
    <t>правильность отбора методов, приемов и средств обучения с учетом цели урока</t>
  </si>
  <si>
    <t>правильность отбора методов, приемов и средств обучения с учетом возможностей класса</t>
  </si>
  <si>
    <t>характеристика использованных методов</t>
  </si>
  <si>
    <t xml:space="preserve">характеристика использования дифференцированного подхода к ученикам (дифференциация объема и степени сложности материала (только в пределах программы), степени помощи, оказываемой учащимся) </t>
  </si>
  <si>
    <t>технологичность, возможности для воспроизведения педагогической инновации другими учителями</t>
  </si>
  <si>
    <t>возможность использования средств педагогической диагностики, позволяющих выявить эффективность педагогической инновации – диагностичность</t>
  </si>
  <si>
    <t>использование локальных электронных образовательных ресурсов как источника дополнительной информации по предмету</t>
  </si>
  <si>
    <t>уровень адаптации методики использования средств ИКТ</t>
  </si>
  <si>
    <t>методы использования средств ИКТ:</t>
  </si>
  <si>
    <t>служат активизации познавательной деятельности учащихся</t>
  </si>
  <si>
    <t>способствуют решению дидактических задач урока</t>
  </si>
  <si>
    <t>способствуют достижению цели урока</t>
  </si>
  <si>
    <t>организация учащихся при работе с использованием ИКТ является способом:</t>
  </si>
  <si>
    <t>повышения эффективности учебной деятельности учащихся</t>
  </si>
  <si>
    <t>самоорганизации труда и самообразования учащихся</t>
  </si>
  <si>
    <t>расширения зоны индивидуальной активности учащихся</t>
  </si>
  <si>
    <t>степень интерактивности предложенного ресурса</t>
  </si>
  <si>
    <t>степень самостоятельности педагога при работе с ПК</t>
  </si>
  <si>
    <t>соблюдение санитарно – гигиенических требований:</t>
  </si>
  <si>
    <t>ИКТ использована, но нет описания</t>
  </si>
  <si>
    <t>Применение средств ИКТ в текущий момент времени неуместны в данной дисциплине, но в перспективе их внедрение поможет в изучении материала обучающимися</t>
  </si>
  <si>
    <t>Используемые средства ИКТ помогают в усвоении материала, но незначительно</t>
  </si>
  <si>
    <t>Используемые средства ИКТ существенно облегчают усвоение материала, но их потенциал полностью не используется</t>
  </si>
  <si>
    <t>Используемые средства ИКТ существенно облегчают усвоение материала, используются их основные функции, однако для полноты использования предоставляемых функций необходима доработка демонстрируемого материала (создание мультимедийных презентаций, Интернет-сайтов и др.)</t>
  </si>
  <si>
    <t>Используемые средства ИКТ существенно облегчают усвоение материала, используются их основные функции, но материал недостаточно нагляден</t>
  </si>
  <si>
    <t>Используемые средства ИКТ существенно облегчают усвоение материала, все материалы представлены в виде мультимедийных презентаций, преподаватель грамотно использует оборудование и программное обеспечение; представляемый материал выстроен в чёткой логической последовательности, сопровождается схемами, графиками и наглядными примерами</t>
  </si>
  <si>
    <t>Ведение дисциплины невозможно без использования ИКТ. Изучаются либо элементы самих информационных технологий и телекоммуникаций, либо предмет, где в современной ситуации работа без применения ИКТ невозможна. Используются основные функции оборудования и программ, но потенциально функциональность оборудования позволяет использовать его более интенсивно и эффективно</t>
  </si>
  <si>
    <t>Ведение дисциплины невозможно без использования ИКТ. Изучаются либо элементы самих информационных технологий и телекоммуникаций, либо предмет, где, в современной ситуации, работа без применения ИКТ не возможна. Учитель и учащиеся грамотно используют оборудование и программное обеспечение; представляемый материал выстроен в чёткой логической последовательности, сопровождается схемами, графиками и наглядными примерами, в том числе видеороликами, интерактивными моделями, обучающими программами. Процесс изучения материала происходит очень динамично, учащиеся могут проявлять свои творческие способности</t>
  </si>
  <si>
    <r>
      <t>2.4.</t>
    </r>
    <r>
      <rPr>
        <b/>
        <i/>
        <sz val="7"/>
        <rFont val="Times New Roman"/>
        <family val="1"/>
      </rPr>
      <t xml:space="preserve">     </t>
    </r>
    <r>
      <rPr>
        <b/>
        <i/>
        <sz val="10"/>
        <rFont val="Times New Roman"/>
        <family val="1"/>
      </rPr>
      <t xml:space="preserve">ИКТ в деятельности учителя на уроке: </t>
    </r>
  </si>
  <si>
    <t>выполнение учащимися единых требований (есть ли требования учителя к учащимся при изучении предмета)</t>
  </si>
  <si>
    <t>развитие навыков самоконтроля</t>
  </si>
  <si>
    <t xml:space="preserve">развитие качества знаний и умений учащихся (глубина, осознанность знаний, умение вычленить главное, применять знания и умения в различных ситуациях) </t>
  </si>
  <si>
    <t>развитие умений самостоятельно приобретать знания, самостоятельность суждений</t>
  </si>
  <si>
    <t>развитие культуры межличностных отношений</t>
  </si>
  <si>
    <t>соотношение репродуктивной и поисковой (исследовательской) деятельности</t>
  </si>
  <si>
    <t>приемы привлечения внимания и поддержания его устойчивости</t>
  </si>
  <si>
    <t>развитие мышления учащихся</t>
  </si>
  <si>
    <t>способы активизации работы учащихся (их разнообразие и педагогическая целесообразность)</t>
  </si>
  <si>
    <t>соотношение индивидуального и группового общения на уроке</t>
  </si>
  <si>
    <t>способность к индивидуализации и дифференциации учебной работы с учащимися</t>
  </si>
  <si>
    <t>стимулирование запоминания или понимания, самостоятельности мышления; работа по формированию умственных действий (анализ, синтез, сравнение, обобщение, абстрагирование, классификация, систематизация и др.)</t>
  </si>
  <si>
    <t>нацеленность урока: на процесс или на результат учебной работы</t>
  </si>
  <si>
    <t>наличие инициативы у учащихся в процессе учебной работы</t>
  </si>
  <si>
    <t>описано, как организация урока способствовала развитию основных процессов памяти – восприятия, запоминания, сохранения и воспроизведения;</t>
  </si>
  <si>
    <r>
      <t xml:space="preserve">описано, как организация урока способствовала развитию видов памяти: всех - механически-смысловой, произвольной, непроизвольной, кратко-зрительной; </t>
    </r>
  </si>
  <si>
    <r>
      <t>1.4.</t>
    </r>
    <r>
      <rPr>
        <b/>
        <i/>
        <sz val="7"/>
        <rFont val="Times New Roman"/>
        <family val="1"/>
      </rPr>
      <t xml:space="preserve">  </t>
    </r>
    <r>
      <rPr>
        <b/>
        <i/>
        <sz val="10"/>
        <rFont val="Times New Roman"/>
        <family val="1"/>
      </rPr>
      <t>Анализ воспитательной функции урока:</t>
    </r>
  </si>
  <si>
    <t>2.1. Анализ структуры и организации урока:</t>
  </si>
  <si>
    <r>
      <t>2.2.</t>
    </r>
    <r>
      <rPr>
        <b/>
        <i/>
        <sz val="7"/>
        <rFont val="Times New Roman"/>
        <family val="1"/>
      </rPr>
      <t xml:space="preserve">     </t>
    </r>
    <r>
      <rPr>
        <b/>
        <i/>
        <sz val="10"/>
        <rFont val="Times New Roman"/>
        <family val="1"/>
      </rPr>
      <t>Анализ содержания урока:</t>
    </r>
  </si>
  <si>
    <r>
      <t>2.3.</t>
    </r>
    <r>
      <rPr>
        <b/>
        <i/>
        <sz val="7"/>
        <rFont val="Times New Roman"/>
        <family val="1"/>
      </rPr>
      <t xml:space="preserve">     </t>
    </r>
    <r>
      <rPr>
        <b/>
        <i/>
        <sz val="10"/>
        <rFont val="Times New Roman"/>
        <family val="1"/>
      </rPr>
      <t>Анализ методики проведения урока (деятельность учителя):</t>
    </r>
  </si>
  <si>
    <r>
      <t>2.5.</t>
    </r>
    <r>
      <rPr>
        <b/>
        <i/>
        <sz val="7"/>
        <rFont val="Times New Roman"/>
        <family val="1"/>
      </rPr>
      <t xml:space="preserve">     </t>
    </r>
    <r>
      <rPr>
        <b/>
        <i/>
        <sz val="10"/>
        <rFont val="Times New Roman"/>
        <family val="1"/>
      </rPr>
      <t>Анализ работы учащихся на уроке:</t>
    </r>
  </si>
  <si>
    <t>2.6. Психологический анализ урока:</t>
  </si>
  <si>
    <t>собственная технология(подтверждение ВАК,патент)</t>
  </si>
  <si>
    <t>современная, полно</t>
  </si>
  <si>
    <t>полно</t>
  </si>
  <si>
    <t>да</t>
  </si>
  <si>
    <t>нет</t>
  </si>
  <si>
    <t>ДА</t>
  </si>
  <si>
    <t>есть</t>
  </si>
  <si>
    <t>полная</t>
  </si>
  <si>
    <t>полностью самостоятелен</t>
  </si>
  <si>
    <t>полностью интерактивен</t>
  </si>
  <si>
    <t>соблюдаются технические и эргономические требования к проведению урока с использованием компьютера</t>
  </si>
  <si>
    <t>учтен содержательный аспект программы</t>
  </si>
  <si>
    <t xml:space="preserve"> </t>
  </si>
  <si>
    <t>Комментарий эксперта</t>
  </si>
  <si>
    <t>учтена</t>
  </si>
  <si>
    <t>очевидна</t>
  </si>
  <si>
    <t>используется</t>
  </si>
  <si>
    <t xml:space="preserve">логика построения учебного материала  </t>
  </si>
  <si>
    <t>используются формы и методы обучения предметным умениям</t>
  </si>
  <si>
    <t>используются формы и методы сообщения информации для общего развития личности</t>
  </si>
  <si>
    <t xml:space="preserve">этапы урока логически выстроены: последовательны и взаимосвязаны </t>
  </si>
  <si>
    <t>выделен объект прочного усвоения (главное и существенное)</t>
  </si>
  <si>
    <t xml:space="preserve">учителем обоснованно выбраны и предложены разные источники приобретения новых знаний </t>
  </si>
  <si>
    <t>нет, описание ИКТ в разработке есть</t>
  </si>
  <si>
    <t>уровень работы с ПК</t>
  </si>
  <si>
    <r>
      <t xml:space="preserve">эффективность использования ИКТ </t>
    </r>
    <r>
      <rPr>
        <b/>
        <i/>
        <sz val="12"/>
        <rFont val="Times New Roman"/>
        <family val="1"/>
      </rPr>
      <t>(</t>
    </r>
    <r>
      <rPr>
        <b/>
        <i/>
        <sz val="12"/>
        <color indexed="10"/>
        <rFont val="Times New Roman"/>
        <family val="1"/>
      </rPr>
      <t>выбрать ответ "Да" можно только в одной из указанных девяти позиций</t>
    </r>
    <r>
      <rPr>
        <b/>
        <i/>
        <sz val="12"/>
        <rFont val="Times New Roman"/>
        <family val="1"/>
      </rPr>
      <t>)</t>
    </r>
  </si>
  <si>
    <t>используемые средства ИКТ неуместны в данной дисциплине, их использование отрицательно или никак не влияет на процесс изучения материала. Могут быть применены в другой области</t>
  </si>
  <si>
    <t>делегирование полномочий учащимся</t>
  </si>
  <si>
    <t>показано</t>
  </si>
  <si>
    <t>2.7. Личное мнение эксперта</t>
  </si>
  <si>
    <t>использована авторская методика</t>
  </si>
  <si>
    <t>педагогической деятельности</t>
  </si>
  <si>
    <t xml:space="preserve">2.       Эффективность организации  </t>
  </si>
  <si>
    <t>(описание урока (сценарий,  пр. формы):</t>
  </si>
  <si>
    <t>процесс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</si>
</sst>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6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Arial Cyr"/>
      <family val="0"/>
    </font>
    <font>
      <i/>
      <sz val="9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/>
      <protection hidden="1" locked="0"/>
    </xf>
    <xf numFmtId="0" fontId="3" fillId="0" borderId="11" xfId="0" applyFont="1" applyFill="1" applyBorder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justify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3" fillId="33" borderId="11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13" fillId="34" borderId="13" xfId="0" applyFont="1" applyFill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wrapTex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4" fillId="33" borderId="16" xfId="0" applyFont="1" applyFill="1" applyBorder="1" applyAlignment="1" applyProtection="1">
      <alignment horizontal="left" vertical="center" wrapText="1"/>
      <protection hidden="1"/>
    </xf>
    <xf numFmtId="0" fontId="4" fillId="33" borderId="17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 applyProtection="1">
      <alignment/>
      <protection hidden="1"/>
    </xf>
    <xf numFmtId="0" fontId="3" fillId="35" borderId="11" xfId="0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3" fillId="33" borderId="11" xfId="0" applyFont="1" applyFill="1" applyBorder="1" applyAlignment="1" applyProtection="1">
      <alignment horizontal="left" vertical="center"/>
      <protection hidden="1"/>
    </xf>
    <xf numFmtId="0" fontId="3" fillId="36" borderId="11" xfId="0" applyFont="1" applyFill="1" applyBorder="1" applyAlignment="1" applyProtection="1">
      <alignment horizontal="left" vertical="center" wrapText="1"/>
      <protection hidden="1"/>
    </xf>
    <xf numFmtId="0" fontId="3" fillId="36" borderId="11" xfId="0" applyFont="1" applyFill="1" applyBorder="1" applyAlignment="1" applyProtection="1">
      <alignment/>
      <protection hidden="1" locked="0"/>
    </xf>
    <xf numFmtId="0" fontId="3" fillId="36" borderId="11" xfId="0" applyFont="1" applyFill="1" applyBorder="1" applyAlignment="1" applyProtection="1">
      <alignment horizontal="left" wrapText="1"/>
      <protection hidden="1"/>
    </xf>
    <xf numFmtId="0" fontId="3" fillId="36" borderId="0" xfId="0" applyFont="1" applyFill="1" applyAlignment="1">
      <alignment wrapText="1"/>
    </xf>
    <xf numFmtId="0" fontId="15" fillId="0" borderId="11" xfId="42" applyBorder="1" applyAlignment="1" applyProtection="1">
      <alignment horizontal="left" vertical="center"/>
      <protection hidden="1" locked="0"/>
    </xf>
    <xf numFmtId="0" fontId="3" fillId="0" borderId="14" xfId="0" applyFont="1" applyBorder="1" applyAlignment="1" applyProtection="1">
      <alignment horizontal="center"/>
      <protection hidden="1"/>
    </xf>
    <xf numFmtId="0" fontId="14" fillId="34" borderId="13" xfId="0" applyFont="1" applyFill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7" fillId="0" borderId="21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vertical="center" wrapText="1"/>
      <protection hidden="1"/>
    </xf>
    <xf numFmtId="0" fontId="16" fillId="33" borderId="20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6:D92" totalsRowShown="0">
  <autoFilter ref="A6:D92"/>
  <tableColumns count="4">
    <tableColumn id="1" name="Раздел анализа"/>
    <tableColumn id="2" name="Критерий "/>
    <tableColumn id="3" name="Параметры критерия"/>
    <tableColumn id="4" name="Балл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manities.edu.ru/db/msg/8419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showRowColHeaders="0" tabSelected="1" zoomScalePageLayoutView="0" workbookViewId="0" topLeftCell="A1">
      <selection activeCell="C90" sqref="C90"/>
    </sheetView>
  </sheetViews>
  <sheetFormatPr defaultColWidth="9.00390625" defaultRowHeight="12.75"/>
  <cols>
    <col min="1" max="1" width="31.00390625" style="13" customWidth="1"/>
    <col min="2" max="2" width="41.125" style="24" customWidth="1"/>
    <col min="3" max="3" width="45.625" style="13" customWidth="1"/>
    <col min="4" max="4" width="19.875" style="15" customWidth="1"/>
    <col min="5" max="16384" width="9.125" style="13" customWidth="1"/>
  </cols>
  <sheetData>
    <row r="1" spans="1:2" ht="12.75">
      <c r="A1" s="13" t="s">
        <v>0</v>
      </c>
      <c r="B1" s="14"/>
    </row>
    <row r="2" spans="1:2" ht="12.75">
      <c r="A2" s="13" t="s">
        <v>2</v>
      </c>
      <c r="B2" s="14"/>
    </row>
    <row r="3" spans="1:2" ht="12.75">
      <c r="A3" s="13" t="s">
        <v>1</v>
      </c>
      <c r="B3" s="14"/>
    </row>
    <row r="4" spans="1:2" ht="12.75">
      <c r="A4" s="16" t="s">
        <v>30</v>
      </c>
      <c r="B4" s="17">
        <f>SUM(D8:D33)+SUM(D35:D91)</f>
        <v>99</v>
      </c>
    </row>
    <row r="5" spans="1:4" ht="12.75">
      <c r="A5" s="52"/>
      <c r="B5" s="52"/>
      <c r="C5" s="52"/>
      <c r="D5" s="52"/>
    </row>
    <row r="6" spans="1:4" ht="12.75">
      <c r="A6" s="57" t="s">
        <v>3</v>
      </c>
      <c r="B6" s="58" t="s">
        <v>4</v>
      </c>
      <c r="C6" s="59" t="s">
        <v>5</v>
      </c>
      <c r="D6" s="59" t="s">
        <v>6</v>
      </c>
    </row>
    <row r="7" spans="1:4" ht="13.5">
      <c r="A7" s="1" t="s">
        <v>19</v>
      </c>
      <c r="B7" s="18"/>
      <c r="C7" s="19" t="s">
        <v>17</v>
      </c>
      <c r="D7" s="53" t="s">
        <v>18</v>
      </c>
    </row>
    <row r="8" spans="1:4" ht="12.75">
      <c r="A8" s="25"/>
      <c r="B8" s="5" t="s">
        <v>7</v>
      </c>
      <c r="C8" s="20" t="s">
        <v>97</v>
      </c>
      <c r="D8" s="54">
        <f>IF(C8="технология без комментария",0,IF(C8="технология, поверхностный коммент.",1,IF(C8="монотехнология с обоснованием",2,IF(C8="система технологий, общий коммент.",3,IF(C8="систем технологий, развёрнутый коммент.",4,IF(C8="собственная технология(подтверждение ВАК,патент)",5,0))))))</f>
        <v>5</v>
      </c>
    </row>
    <row r="9" spans="1:4" ht="12.75">
      <c r="A9" s="15"/>
      <c r="B9" s="5" t="s">
        <v>8</v>
      </c>
      <c r="C9" s="3" t="s">
        <v>98</v>
      </c>
      <c r="D9" s="54">
        <f>IF(C9="классическая, кратко",1,IF(C9="классическая, полно \ современная, кратко",2,IF(C9="современная, полно",3,0)))</f>
        <v>3</v>
      </c>
    </row>
    <row r="10" spans="1:4" ht="12.75">
      <c r="A10" s="26"/>
      <c r="B10" s="5" t="s">
        <v>9</v>
      </c>
      <c r="C10" s="3" t="s">
        <v>99</v>
      </c>
      <c r="D10" s="54">
        <f>IF(C10="поверхностно",0,IF(C10="полно",1,0))</f>
        <v>1</v>
      </c>
    </row>
    <row r="11" spans="1:4" ht="13.5" customHeight="1">
      <c r="A11" s="40" t="s">
        <v>20</v>
      </c>
      <c r="B11" s="5" t="s">
        <v>10</v>
      </c>
      <c r="C11" s="3" t="s">
        <v>100</v>
      </c>
      <c r="D11" s="55">
        <f>IF(C11="да",1,IF(C11="нет",0,0))</f>
        <v>1</v>
      </c>
    </row>
    <row r="12" spans="1:4" ht="13.5">
      <c r="A12" s="41"/>
      <c r="B12" s="5" t="s">
        <v>108</v>
      </c>
      <c r="C12" s="3" t="s">
        <v>100</v>
      </c>
      <c r="D12" s="55">
        <f>IF(C12="да",1,IF(C12="нет",0,0))</f>
        <v>1</v>
      </c>
    </row>
    <row r="13" spans="1:4" ht="13.5">
      <c r="A13" s="41"/>
      <c r="B13" s="5" t="s">
        <v>11</v>
      </c>
      <c r="C13" s="3" t="s">
        <v>100</v>
      </c>
      <c r="D13" s="55">
        <f>IF(C13="да",1,IF(C13="нет",0,0))</f>
        <v>1</v>
      </c>
    </row>
    <row r="14" spans="1:4" ht="25.5">
      <c r="A14" s="41"/>
      <c r="B14" s="6" t="s">
        <v>12</v>
      </c>
      <c r="C14" s="3" t="s">
        <v>100</v>
      </c>
      <c r="D14" s="55">
        <f>IF(C14="да",1,IF(C14="нет",0,0))</f>
        <v>1</v>
      </c>
    </row>
    <row r="15" spans="1:7" ht="13.5">
      <c r="A15" s="41"/>
      <c r="B15" s="51" t="s">
        <v>13</v>
      </c>
      <c r="C15" s="3" t="s">
        <v>100</v>
      </c>
      <c r="D15" s="55">
        <f>IF(C15="да",1,IF(C15="нет",0,0))</f>
        <v>1</v>
      </c>
      <c r="G15" s="21"/>
    </row>
    <row r="16" spans="1:4" ht="13.5">
      <c r="A16" s="41"/>
      <c r="B16" s="5" t="s">
        <v>14</v>
      </c>
      <c r="C16" s="3" t="s">
        <v>103</v>
      </c>
      <c r="D16" s="55">
        <f>IF(C16="есть",1,IF(C16="нет",0,0))</f>
        <v>1</v>
      </c>
    </row>
    <row r="17" spans="1:4" ht="25.5">
      <c r="A17" s="41"/>
      <c r="B17" s="6" t="s">
        <v>15</v>
      </c>
      <c r="C17" s="3" t="s">
        <v>111</v>
      </c>
      <c r="D17" s="55">
        <f>IF(C17="учтена",1,IF(C17="нет",0,0))</f>
        <v>1</v>
      </c>
    </row>
    <row r="18" spans="1:4" ht="13.5">
      <c r="A18" s="42"/>
      <c r="B18" s="5" t="s">
        <v>16</v>
      </c>
      <c r="C18" s="3" t="s">
        <v>100</v>
      </c>
      <c r="D18" s="55">
        <f aca="true" t="shared" si="0" ref="D18:D45">IF(C18="да",1,IF(C18="нет",0,0))</f>
        <v>1</v>
      </c>
    </row>
    <row r="19" spans="1:4" ht="13.5" customHeight="1">
      <c r="A19" s="27" t="s">
        <v>26</v>
      </c>
      <c r="B19" s="5" t="s">
        <v>21</v>
      </c>
      <c r="C19" s="3" t="s">
        <v>100</v>
      </c>
      <c r="D19" s="55">
        <f t="shared" si="0"/>
        <v>1</v>
      </c>
    </row>
    <row r="20" spans="1:4" ht="12.75">
      <c r="A20" s="28"/>
      <c r="B20" s="5" t="s">
        <v>114</v>
      </c>
      <c r="C20" s="4" t="s">
        <v>112</v>
      </c>
      <c r="D20" s="55">
        <f>IF(C20="очевидна",1,IF(C20="нет",0,0))</f>
        <v>1</v>
      </c>
    </row>
    <row r="21" spans="1:4" ht="38.25">
      <c r="A21" s="28"/>
      <c r="B21" s="6" t="s">
        <v>22</v>
      </c>
      <c r="C21" s="4" t="s">
        <v>113</v>
      </c>
      <c r="D21" s="55">
        <f>IF(C21="используется",1,IF(C21="нет",0,0))</f>
        <v>1</v>
      </c>
    </row>
    <row r="22" spans="1:4" ht="12.75">
      <c r="A22" s="28"/>
      <c r="B22" s="5" t="s">
        <v>23</v>
      </c>
      <c r="C22" s="4" t="s">
        <v>100</v>
      </c>
      <c r="D22" s="55">
        <f t="shared" si="0"/>
        <v>1</v>
      </c>
    </row>
    <row r="23" spans="1:4" ht="12.75">
      <c r="A23" s="29"/>
      <c r="B23" s="5" t="s">
        <v>24</v>
      </c>
      <c r="C23" s="3" t="s">
        <v>100</v>
      </c>
      <c r="D23" s="55">
        <f t="shared" si="0"/>
        <v>1</v>
      </c>
    </row>
    <row r="24" spans="1:4" ht="38.25">
      <c r="A24" s="27" t="s">
        <v>25</v>
      </c>
      <c r="B24" s="6" t="s">
        <v>27</v>
      </c>
      <c r="C24" s="3" t="s">
        <v>100</v>
      </c>
      <c r="D24" s="55">
        <f t="shared" si="0"/>
        <v>1</v>
      </c>
    </row>
    <row r="25" spans="1:4" ht="25.5">
      <c r="A25" s="30"/>
      <c r="B25" s="6" t="s">
        <v>115</v>
      </c>
      <c r="C25" s="4" t="s">
        <v>100</v>
      </c>
      <c r="D25" s="55">
        <f t="shared" si="0"/>
        <v>1</v>
      </c>
    </row>
    <row r="26" spans="1:4" ht="25.5">
      <c r="A26" s="30"/>
      <c r="B26" s="6" t="s">
        <v>28</v>
      </c>
      <c r="C26" s="4" t="s">
        <v>100</v>
      </c>
      <c r="D26" s="55">
        <f t="shared" si="0"/>
        <v>1</v>
      </c>
    </row>
    <row r="27" spans="1:4" ht="25.5">
      <c r="A27" s="30"/>
      <c r="B27" s="6" t="s">
        <v>29</v>
      </c>
      <c r="C27" s="4" t="s">
        <v>100</v>
      </c>
      <c r="D27" s="55">
        <f t="shared" si="0"/>
        <v>1</v>
      </c>
    </row>
    <row r="28" spans="1:4" ht="25.5">
      <c r="A28" s="31"/>
      <c r="B28" s="6" t="s">
        <v>116</v>
      </c>
      <c r="C28" s="3" t="s">
        <v>100</v>
      </c>
      <c r="D28" s="55">
        <f t="shared" si="0"/>
        <v>1</v>
      </c>
    </row>
    <row r="29" spans="1:4" ht="27">
      <c r="A29" s="27" t="s">
        <v>91</v>
      </c>
      <c r="B29" s="6" t="s">
        <v>31</v>
      </c>
      <c r="C29" s="4" t="s">
        <v>100</v>
      </c>
      <c r="D29" s="55">
        <f t="shared" si="0"/>
        <v>1</v>
      </c>
    </row>
    <row r="30" spans="1:4" ht="25.5">
      <c r="A30" s="30"/>
      <c r="B30" s="6" t="s">
        <v>32</v>
      </c>
      <c r="C30" s="4" t="s">
        <v>100</v>
      </c>
      <c r="D30" s="55">
        <f t="shared" si="0"/>
        <v>1</v>
      </c>
    </row>
    <row r="31" spans="1:4" ht="25.5">
      <c r="A31" s="30"/>
      <c r="B31" s="7" t="s">
        <v>34</v>
      </c>
      <c r="C31" s="4" t="s">
        <v>100</v>
      </c>
      <c r="D31" s="55">
        <f t="shared" si="0"/>
        <v>1</v>
      </c>
    </row>
    <row r="32" spans="1:4" ht="25.5">
      <c r="A32" s="30"/>
      <c r="B32" s="7" t="s">
        <v>33</v>
      </c>
      <c r="C32" s="4" t="s">
        <v>100</v>
      </c>
      <c r="D32" s="55">
        <f t="shared" si="0"/>
        <v>1</v>
      </c>
    </row>
    <row r="33" spans="1:4" ht="13.5">
      <c r="A33" s="31"/>
      <c r="B33" s="8" t="s">
        <v>35</v>
      </c>
      <c r="C33" s="4" t="s">
        <v>100</v>
      </c>
      <c r="D33" s="55">
        <f t="shared" si="0"/>
        <v>1</v>
      </c>
    </row>
    <row r="34" spans="1:4" ht="18" customHeight="1">
      <c r="A34" s="35" t="s">
        <v>129</v>
      </c>
      <c r="B34" s="35" t="s">
        <v>128</v>
      </c>
      <c r="C34" s="35" t="s">
        <v>130</v>
      </c>
      <c r="D34" s="56"/>
    </row>
    <row r="35" spans="1:4" ht="13.5" customHeight="1">
      <c r="A35" s="27" t="s">
        <v>92</v>
      </c>
      <c r="B35" s="8" t="s">
        <v>36</v>
      </c>
      <c r="C35" s="3" t="s">
        <v>102</v>
      </c>
      <c r="D35" s="55">
        <f t="shared" si="0"/>
        <v>1</v>
      </c>
    </row>
    <row r="36" spans="1:4" ht="25.5">
      <c r="A36" s="30"/>
      <c r="B36" s="6" t="s">
        <v>117</v>
      </c>
      <c r="C36" s="3" t="s">
        <v>102</v>
      </c>
      <c r="D36" s="55">
        <f t="shared" si="0"/>
        <v>1</v>
      </c>
    </row>
    <row r="37" spans="1:4" ht="25.5">
      <c r="A37" s="30"/>
      <c r="B37" s="6" t="s">
        <v>39</v>
      </c>
      <c r="C37" s="3" t="s">
        <v>102</v>
      </c>
      <c r="D37" s="55">
        <f t="shared" si="0"/>
        <v>1</v>
      </c>
    </row>
    <row r="38" spans="1:4" ht="13.5">
      <c r="A38" s="30"/>
      <c r="B38" s="8" t="s">
        <v>37</v>
      </c>
      <c r="C38" s="3" t="s">
        <v>102</v>
      </c>
      <c r="D38" s="55">
        <f t="shared" si="0"/>
        <v>1</v>
      </c>
    </row>
    <row r="39" spans="1:4" ht="25.5">
      <c r="A39" s="30"/>
      <c r="B39" s="6" t="s">
        <v>38</v>
      </c>
      <c r="C39" s="3" t="s">
        <v>102</v>
      </c>
      <c r="D39" s="55">
        <f t="shared" si="0"/>
        <v>1</v>
      </c>
    </row>
    <row r="40" spans="1:4" ht="25.5">
      <c r="A40" s="30"/>
      <c r="B40" s="6" t="s">
        <v>40</v>
      </c>
      <c r="C40" s="3" t="s">
        <v>100</v>
      </c>
      <c r="D40" s="55">
        <f t="shared" si="0"/>
        <v>1</v>
      </c>
    </row>
    <row r="41" spans="1:4" ht="38.25">
      <c r="A41" s="31"/>
      <c r="B41" s="6" t="s">
        <v>41</v>
      </c>
      <c r="C41" s="3" t="s">
        <v>100</v>
      </c>
      <c r="D41" s="55">
        <f t="shared" si="0"/>
        <v>1</v>
      </c>
    </row>
    <row r="42" spans="1:4" ht="25.5">
      <c r="A42" s="27" t="s">
        <v>93</v>
      </c>
      <c r="B42" s="6" t="s">
        <v>118</v>
      </c>
      <c r="C42" s="3" t="s">
        <v>100</v>
      </c>
      <c r="D42" s="55">
        <f t="shared" si="0"/>
        <v>1</v>
      </c>
    </row>
    <row r="43" spans="1:4" ht="25.5">
      <c r="A43" s="30"/>
      <c r="B43" s="6" t="s">
        <v>42</v>
      </c>
      <c r="C43" s="3" t="s">
        <v>100</v>
      </c>
      <c r="D43" s="55">
        <f t="shared" si="0"/>
        <v>1</v>
      </c>
    </row>
    <row r="44" spans="1:4" ht="25.5">
      <c r="A44" s="30"/>
      <c r="B44" s="6" t="s">
        <v>119</v>
      </c>
      <c r="C44" s="3" t="s">
        <v>100</v>
      </c>
      <c r="D44" s="55">
        <f t="shared" si="0"/>
        <v>1</v>
      </c>
    </row>
    <row r="45" spans="1:4" ht="51">
      <c r="A45" s="31"/>
      <c r="B45" s="6" t="s">
        <v>43</v>
      </c>
      <c r="C45" s="3" t="s">
        <v>100</v>
      </c>
      <c r="D45" s="55">
        <f t="shared" si="0"/>
        <v>1</v>
      </c>
    </row>
    <row r="46" spans="1:4" ht="13.5" customHeight="1">
      <c r="A46" s="32" t="s">
        <v>94</v>
      </c>
      <c r="B46" s="8" t="s">
        <v>48</v>
      </c>
      <c r="C46" s="3" t="s">
        <v>103</v>
      </c>
      <c r="D46" s="55">
        <f aca="true" t="shared" si="1" ref="D46:D52">IF(C46="есть",1,IF(C46="нет",0,0))</f>
        <v>1</v>
      </c>
    </row>
    <row r="47" spans="1:4" ht="25.5">
      <c r="A47" s="33"/>
      <c r="B47" s="6" t="s">
        <v>44</v>
      </c>
      <c r="C47" s="3" t="s">
        <v>103</v>
      </c>
      <c r="D47" s="55">
        <f t="shared" si="1"/>
        <v>1</v>
      </c>
    </row>
    <row r="48" spans="1:4" ht="25.5">
      <c r="A48" s="33"/>
      <c r="B48" s="9" t="s">
        <v>45</v>
      </c>
      <c r="C48" s="3" t="s">
        <v>103</v>
      </c>
      <c r="D48" s="55">
        <f t="shared" si="1"/>
        <v>1</v>
      </c>
    </row>
    <row r="49" spans="1:4" ht="25.5">
      <c r="A49" s="33"/>
      <c r="B49" s="6" t="s">
        <v>46</v>
      </c>
      <c r="C49" s="3" t="s">
        <v>103</v>
      </c>
      <c r="D49" s="55">
        <f t="shared" si="1"/>
        <v>1</v>
      </c>
    </row>
    <row r="50" spans="1:4" ht="25.5" customHeight="1">
      <c r="A50" s="33"/>
      <c r="B50" s="6" t="s">
        <v>47</v>
      </c>
      <c r="C50" s="3" t="s">
        <v>103</v>
      </c>
      <c r="D50" s="55">
        <f t="shared" si="1"/>
        <v>1</v>
      </c>
    </row>
    <row r="51" spans="1:4" ht="63.75">
      <c r="A51" s="33"/>
      <c r="B51" s="6" t="s">
        <v>49</v>
      </c>
      <c r="C51" s="4" t="s">
        <v>103</v>
      </c>
      <c r="D51" s="55">
        <f t="shared" si="1"/>
        <v>1</v>
      </c>
    </row>
    <row r="52" spans="1:4" ht="38.25">
      <c r="A52" s="33"/>
      <c r="B52" s="6" t="s">
        <v>50</v>
      </c>
      <c r="C52" s="4" t="s">
        <v>103</v>
      </c>
      <c r="D52" s="55">
        <f t="shared" si="1"/>
        <v>1</v>
      </c>
    </row>
    <row r="53" spans="1:4" ht="51">
      <c r="A53" s="34"/>
      <c r="B53" s="6" t="s">
        <v>51</v>
      </c>
      <c r="C53" s="4" t="s">
        <v>104</v>
      </c>
      <c r="D53" s="54">
        <f>IF(C53="полная",2,IF(C53="фрагментарная",1,0))</f>
        <v>2</v>
      </c>
    </row>
    <row r="54" spans="1:4" ht="27">
      <c r="A54" s="27" t="s">
        <v>74</v>
      </c>
      <c r="B54" s="43" t="s">
        <v>65</v>
      </c>
      <c r="C54" s="4" t="s">
        <v>120</v>
      </c>
      <c r="D54" s="54">
        <f>IF(C54="да, описания ИКТ в разработке нет",1,IF(C54="нет, описание ИКТ в разработке есть",0,0))</f>
        <v>0</v>
      </c>
    </row>
    <row r="55" spans="1:4" ht="38.25">
      <c r="A55" s="39"/>
      <c r="B55" s="12" t="s">
        <v>52</v>
      </c>
      <c r="C55" s="4" t="s">
        <v>103</v>
      </c>
      <c r="D55" s="54">
        <f>IF(C55="есть",2,IF(C55="нет",0,0))</f>
        <v>2</v>
      </c>
    </row>
    <row r="56" spans="1:4" ht="25.5">
      <c r="A56" s="39"/>
      <c r="B56" s="44" t="s">
        <v>53</v>
      </c>
      <c r="C56" s="4" t="s">
        <v>127</v>
      </c>
      <c r="D56" s="54">
        <f>IF(C56="использована адаптированная методика",1,IF(C56="использована авторская методика",2,0))</f>
        <v>2</v>
      </c>
    </row>
    <row r="57" spans="1:4" ht="25.5">
      <c r="A57" s="2" t="s">
        <v>54</v>
      </c>
      <c r="B57" s="12" t="s">
        <v>55</v>
      </c>
      <c r="C57" s="4" t="s">
        <v>100</v>
      </c>
      <c r="D57" s="55">
        <f aca="true" t="shared" si="2" ref="D57:D63">IF(C57="да",1,IF(C57="нет",0,0))</f>
        <v>1</v>
      </c>
    </row>
    <row r="58" spans="1:4" ht="25.5">
      <c r="A58" s="2"/>
      <c r="B58" s="12" t="s">
        <v>56</v>
      </c>
      <c r="C58" s="4" t="s">
        <v>100</v>
      </c>
      <c r="D58" s="55">
        <f t="shared" si="2"/>
        <v>1</v>
      </c>
    </row>
    <row r="59" spans="1:4" ht="12.75">
      <c r="A59" s="2"/>
      <c r="B59" s="45" t="s">
        <v>57</v>
      </c>
      <c r="C59" s="4" t="s">
        <v>100</v>
      </c>
      <c r="D59" s="55">
        <f t="shared" si="2"/>
        <v>1</v>
      </c>
    </row>
    <row r="60" spans="1:4" ht="38.25" customHeight="1">
      <c r="A60" s="2" t="s">
        <v>58</v>
      </c>
      <c r="B60" s="12" t="s">
        <v>59</v>
      </c>
      <c r="C60" s="4" t="s">
        <v>100</v>
      </c>
      <c r="D60" s="55">
        <f t="shared" si="2"/>
        <v>1</v>
      </c>
    </row>
    <row r="61" spans="1:4" ht="25.5">
      <c r="A61" s="2"/>
      <c r="B61" s="12" t="s">
        <v>60</v>
      </c>
      <c r="C61" s="4" t="s">
        <v>100</v>
      </c>
      <c r="D61" s="55">
        <f t="shared" si="2"/>
        <v>1</v>
      </c>
    </row>
    <row r="62" spans="1:4" ht="25.5">
      <c r="A62" s="2"/>
      <c r="B62" s="12" t="s">
        <v>61</v>
      </c>
      <c r="C62" s="4" t="s">
        <v>100</v>
      </c>
      <c r="D62" s="55">
        <f t="shared" si="2"/>
        <v>1</v>
      </c>
    </row>
    <row r="63" spans="1:4" ht="38.25">
      <c r="A63" s="2" t="s">
        <v>64</v>
      </c>
      <c r="B63" s="12" t="s">
        <v>107</v>
      </c>
      <c r="C63" s="4" t="s">
        <v>100</v>
      </c>
      <c r="D63" s="55">
        <f t="shared" si="2"/>
        <v>1</v>
      </c>
    </row>
    <row r="64" spans="1:4" ht="25.5">
      <c r="A64" s="2" t="s">
        <v>121</v>
      </c>
      <c r="B64" s="12" t="s">
        <v>63</v>
      </c>
      <c r="C64" s="4" t="s">
        <v>105</v>
      </c>
      <c r="D64" s="54">
        <f>IF(C64="не самостоятелен",1,IF(C64="частично самостоятелен",2,IF(C64="полностью самостоятелен",3,0)))</f>
        <v>3</v>
      </c>
    </row>
    <row r="65" spans="2:4" ht="12.75">
      <c r="B65" s="46" t="s">
        <v>62</v>
      </c>
      <c r="C65" s="4" t="s">
        <v>106</v>
      </c>
      <c r="D65" s="54">
        <f>IF(C65="отсутствует",1,IF(C65="элемент",2,IF(C65="полностью интерактивен",3,0)))</f>
        <v>3</v>
      </c>
    </row>
    <row r="66" spans="1:4" s="2" customFormat="1" ht="63.75">
      <c r="A66" s="36" t="s">
        <v>122</v>
      </c>
      <c r="B66" s="50" t="s">
        <v>123</v>
      </c>
      <c r="C66" s="48" t="s">
        <v>101</v>
      </c>
      <c r="D66" s="54">
        <f>IF(C66="да",0,0)</f>
        <v>0</v>
      </c>
    </row>
    <row r="67" spans="1:4" ht="51">
      <c r="A67" s="37"/>
      <c r="B67" s="47" t="s">
        <v>66</v>
      </c>
      <c r="C67" s="48" t="s">
        <v>101</v>
      </c>
      <c r="D67" s="54">
        <f>IF(C67="да",1,0)</f>
        <v>0</v>
      </c>
    </row>
    <row r="68" spans="1:4" ht="25.5">
      <c r="A68" s="37"/>
      <c r="B68" s="49" t="s">
        <v>67</v>
      </c>
      <c r="C68" s="48" t="s">
        <v>101</v>
      </c>
      <c r="D68" s="54">
        <f>IF(C68="да",2,0)</f>
        <v>0</v>
      </c>
    </row>
    <row r="69" spans="1:4" ht="38.25">
      <c r="A69" s="37"/>
      <c r="B69" s="47" t="s">
        <v>68</v>
      </c>
      <c r="C69" s="48" t="s">
        <v>101</v>
      </c>
      <c r="D69" s="54">
        <f>IF(C69="да",3,0)</f>
        <v>0</v>
      </c>
    </row>
    <row r="70" spans="1:4" ht="89.25">
      <c r="A70" s="37"/>
      <c r="B70" s="47" t="s">
        <v>69</v>
      </c>
      <c r="C70" s="48" t="s">
        <v>101</v>
      </c>
      <c r="D70" s="54">
        <f>IF(C70="да",4,0)</f>
        <v>0</v>
      </c>
    </row>
    <row r="71" spans="1:4" ht="51">
      <c r="A71" s="37"/>
      <c r="B71" s="47" t="s">
        <v>70</v>
      </c>
      <c r="C71" s="48" t="s">
        <v>101</v>
      </c>
      <c r="D71" s="54">
        <f>IF(C71="да",5,0)</f>
        <v>0</v>
      </c>
    </row>
    <row r="72" spans="1:4" ht="114.75">
      <c r="A72" s="37"/>
      <c r="B72" s="47" t="s">
        <v>71</v>
      </c>
      <c r="C72" s="48" t="s">
        <v>101</v>
      </c>
      <c r="D72" s="54">
        <f>IF(C72="да",6,0)</f>
        <v>0</v>
      </c>
    </row>
    <row r="73" spans="1:4" ht="127.5">
      <c r="A73" s="37"/>
      <c r="B73" s="47" t="s">
        <v>72</v>
      </c>
      <c r="C73" s="48" t="s">
        <v>101</v>
      </c>
      <c r="D73" s="54">
        <f>IF(C73="да",7,0)</f>
        <v>0</v>
      </c>
    </row>
    <row r="74" spans="1:4" ht="204">
      <c r="A74" s="37"/>
      <c r="B74" s="47" t="s">
        <v>73</v>
      </c>
      <c r="C74" s="48" t="s">
        <v>100</v>
      </c>
      <c r="D74" s="54">
        <f>IF(C74="да",8,0)</f>
        <v>8</v>
      </c>
    </row>
    <row r="75" spans="1:4" ht="38.25">
      <c r="A75" s="27" t="s">
        <v>95</v>
      </c>
      <c r="B75" s="6" t="s">
        <v>75</v>
      </c>
      <c r="C75" s="3" t="s">
        <v>103</v>
      </c>
      <c r="D75" s="54">
        <f aca="true" t="shared" si="3" ref="D75:D88">IF(C75="есть",1,0)</f>
        <v>1</v>
      </c>
    </row>
    <row r="76" spans="1:4" ht="13.5">
      <c r="A76" s="30"/>
      <c r="B76" s="8" t="s">
        <v>76</v>
      </c>
      <c r="C76" s="3" t="s">
        <v>103</v>
      </c>
      <c r="D76" s="54">
        <f t="shared" si="3"/>
        <v>1</v>
      </c>
    </row>
    <row r="77" spans="1:4" ht="51">
      <c r="A77" s="30"/>
      <c r="B77" s="6" t="s">
        <v>77</v>
      </c>
      <c r="C77" s="3" t="s">
        <v>103</v>
      </c>
      <c r="D77" s="54">
        <f t="shared" si="3"/>
        <v>1</v>
      </c>
    </row>
    <row r="78" spans="1:4" ht="25.5">
      <c r="A78" s="30"/>
      <c r="B78" s="6" t="s">
        <v>78</v>
      </c>
      <c r="C78" s="3" t="s">
        <v>103</v>
      </c>
      <c r="D78" s="54">
        <f t="shared" si="3"/>
        <v>1</v>
      </c>
    </row>
    <row r="79" spans="1:4" ht="13.5">
      <c r="A79" s="30"/>
      <c r="B79" s="8" t="s">
        <v>79</v>
      </c>
      <c r="C79" s="3" t="s">
        <v>103</v>
      </c>
      <c r="D79" s="54">
        <f t="shared" si="3"/>
        <v>1</v>
      </c>
    </row>
    <row r="80" spans="1:4" ht="25.5">
      <c r="A80" s="31"/>
      <c r="B80" s="6" t="s">
        <v>80</v>
      </c>
      <c r="C80" s="3" t="s">
        <v>103</v>
      </c>
      <c r="D80" s="54">
        <f t="shared" si="3"/>
        <v>1</v>
      </c>
    </row>
    <row r="81" spans="1:4" ht="27">
      <c r="A81" s="27" t="s">
        <v>96</v>
      </c>
      <c r="B81" s="6" t="s">
        <v>81</v>
      </c>
      <c r="C81" s="3" t="s">
        <v>103</v>
      </c>
      <c r="D81" s="54">
        <f t="shared" si="3"/>
        <v>1</v>
      </c>
    </row>
    <row r="82" spans="1:4" ht="51">
      <c r="A82" s="30"/>
      <c r="B82" s="6" t="s">
        <v>90</v>
      </c>
      <c r="C82" s="3" t="s">
        <v>100</v>
      </c>
      <c r="D82" s="54">
        <f>IF(C82="да",1,0)</f>
        <v>1</v>
      </c>
    </row>
    <row r="83" spans="1:4" ht="51">
      <c r="A83" s="30"/>
      <c r="B83" s="6" t="s">
        <v>89</v>
      </c>
      <c r="C83" s="3" t="s">
        <v>100</v>
      </c>
      <c r="D83" s="54">
        <f>IF(C83="да",1,0)</f>
        <v>1</v>
      </c>
    </row>
    <row r="84" spans="1:4" ht="13.5">
      <c r="A84" s="30"/>
      <c r="B84" s="8" t="s">
        <v>82</v>
      </c>
      <c r="C84" s="3" t="s">
        <v>103</v>
      </c>
      <c r="D84" s="54">
        <f t="shared" si="3"/>
        <v>1</v>
      </c>
    </row>
    <row r="85" spans="1:4" ht="38.25">
      <c r="A85" s="38" t="s">
        <v>83</v>
      </c>
      <c r="B85" s="6" t="s">
        <v>84</v>
      </c>
      <c r="C85" s="3" t="s">
        <v>103</v>
      </c>
      <c r="D85" s="54">
        <f t="shared" si="3"/>
        <v>1</v>
      </c>
    </row>
    <row r="86" spans="1:4" ht="38.25" customHeight="1">
      <c r="A86" s="38"/>
      <c r="B86" s="6" t="s">
        <v>124</v>
      </c>
      <c r="C86" s="3" t="s">
        <v>103</v>
      </c>
      <c r="D86" s="54">
        <f t="shared" si="3"/>
        <v>1</v>
      </c>
    </row>
    <row r="87" spans="1:4" ht="25.5">
      <c r="A87" s="38"/>
      <c r="B87" s="6" t="s">
        <v>85</v>
      </c>
      <c r="C87" s="3" t="s">
        <v>103</v>
      </c>
      <c r="D87" s="54">
        <f t="shared" si="3"/>
        <v>1</v>
      </c>
    </row>
    <row r="88" spans="1:4" ht="63.75">
      <c r="A88" s="22"/>
      <c r="B88" s="6" t="s">
        <v>86</v>
      </c>
      <c r="C88" s="3" t="s">
        <v>103</v>
      </c>
      <c r="D88" s="54">
        <f t="shared" si="3"/>
        <v>1</v>
      </c>
    </row>
    <row r="89" spans="1:4" ht="25.5">
      <c r="A89" s="22"/>
      <c r="B89" s="6" t="s">
        <v>87</v>
      </c>
      <c r="C89" s="4" t="s">
        <v>131</v>
      </c>
      <c r="D89" s="54">
        <f>IF(C89="процесс",0,IF(C89="результат",1,0))</f>
        <v>0</v>
      </c>
    </row>
    <row r="90" spans="1:4" ht="25.5">
      <c r="A90" s="23"/>
      <c r="B90" s="6" t="s">
        <v>88</v>
      </c>
      <c r="C90" s="3" t="s">
        <v>125</v>
      </c>
      <c r="D90" s="54">
        <f>IF(C90="показано",1,0)</f>
        <v>1</v>
      </c>
    </row>
    <row r="91" spans="1:4" ht="13.5">
      <c r="A91" s="11" t="s">
        <v>126</v>
      </c>
      <c r="B91" s="5"/>
      <c r="C91" s="3">
        <v>7</v>
      </c>
      <c r="D91" s="54">
        <f>IF(C91=7,7,IF(C91=6,6,IF(C91=5,5,IF(C91=4,4,IF(C91=3,3,IF(C91=2,2,IF(C91=1,1,0)))))))</f>
        <v>7</v>
      </c>
    </row>
    <row r="92" spans="1:4" ht="13.5">
      <c r="A92" s="60" t="s">
        <v>110</v>
      </c>
      <c r="B92" s="61"/>
      <c r="C92" s="62"/>
      <c r="D92" s="63"/>
    </row>
    <row r="93" spans="1:4" ht="12.75" customHeight="1">
      <c r="A93"/>
      <c r="B93"/>
      <c r="C93"/>
      <c r="D93"/>
    </row>
    <row r="94" ht="12.75" customHeight="1">
      <c r="A94" s="10"/>
    </row>
    <row r="95" ht="12.75" customHeight="1"/>
    <row r="96" ht="12.75">
      <c r="B96" s="24" t="s">
        <v>109</v>
      </c>
    </row>
  </sheetData>
  <sheetProtection password="C7E4" sheet="1" formatCells="0" formatColumns="0" formatRows="0" selectLockedCells="1"/>
  <mergeCells count="1">
    <mergeCell ref="A5:D5"/>
  </mergeCells>
  <dataValidations count="18">
    <dataValidation type="list" allowBlank="1" showInputMessage="1" showErrorMessage="1" sqref="C55 C84:C88 C51:C52 C46:C49 C16 C75:C81">
      <formula1>"есть,нет"</formula1>
    </dataValidation>
    <dataValidation type="list" allowBlank="1" showInputMessage="1" showErrorMessage="1" sqref="C89">
      <formula1>"процесс,результат"</formula1>
    </dataValidation>
    <dataValidation type="list" allowBlank="1" showInputMessage="1" showErrorMessage="1" sqref="C66:C74 C18:C19 C11:C15 C22:C33 C57:C63 C40:C45 C82:C83">
      <formula1>"да,нет"</formula1>
    </dataValidation>
    <dataValidation type="list" allowBlank="1" showInputMessage="1" showErrorMessage="1" sqref="C64">
      <formula1>"не самостоятелен,частично самостоятелен,полностью самостоятелен"</formula1>
    </dataValidation>
    <dataValidation type="list" allowBlank="1" showInputMessage="1" showErrorMessage="1" sqref="C65">
      <formula1>"отсутствует,элемент,полностью интерактивен"</formula1>
    </dataValidation>
    <dataValidation type="list" allowBlank="1" showInputMessage="1" showErrorMessage="1" sqref="C35:C39">
      <formula1>"ДА,НЕТ"</formula1>
    </dataValidation>
    <dataValidation type="list" allowBlank="1" showInputMessage="1" showErrorMessage="1" sqref="C50">
      <formula1>"есть, нет"</formula1>
    </dataValidation>
    <dataValidation type="list" allowBlank="1" showInputMessage="1" showErrorMessage="1" sqref="C53">
      <formula1>"отсутствует,фрагментарная,полная"</formula1>
    </dataValidation>
    <dataValidation type="list" allowBlank="1" showInputMessage="1" showErrorMessage="1" sqref="C54">
      <formula1>"да, описания ИКТ в разработке нет,нет, описание ИКТ в разработке есть"</formula1>
    </dataValidation>
    <dataValidation type="list" allowBlank="1" showInputMessage="1" showErrorMessage="1" sqref="C56">
      <formula1>"использована адаптированная методика, использована авторская методика"</formula1>
    </dataValidation>
    <dataValidation type="list" allowBlank="1" showInputMessage="1" showErrorMessage="1" sqref="C8">
      <formula1>"технология без комментария,технология, поверхностный коммент.,монотехнология с обоснованием,система технологий, общий коммент.,систем технологий, развёрнутый коммент.,собственная технология(подтверждение ВАК,патент)"</formula1>
    </dataValidation>
    <dataValidation type="list" allowBlank="1" showInputMessage="1" showErrorMessage="1" sqref="C9">
      <formula1>"классическая, кратко, классическая, полно \ современная, кратко, современная, полно"</formula1>
    </dataValidation>
    <dataValidation type="list" allowBlank="1" showInputMessage="1" showErrorMessage="1" sqref="C10">
      <formula1>"поверхностно, полно"</formula1>
    </dataValidation>
    <dataValidation type="list" allowBlank="1" showInputMessage="1" showErrorMessage="1" sqref="C17">
      <formula1>"учтена,нет"</formula1>
    </dataValidation>
    <dataValidation type="list" allowBlank="1" showInputMessage="1" showErrorMessage="1" sqref="C20">
      <formula1>"очевидна,нет"</formula1>
    </dataValidation>
    <dataValidation type="list" allowBlank="1" showInputMessage="1" showErrorMessage="1" sqref="C21">
      <formula1>"используется,нет"</formula1>
    </dataValidation>
    <dataValidation type="list" allowBlank="1" showInputMessage="1" showErrorMessage="1" sqref="C90">
      <formula1>"показано,нет"</formula1>
    </dataValidation>
    <dataValidation type="list" allowBlank="1" showInputMessage="1" showErrorMessage="1" sqref="C91">
      <formula1>"1,2,3,4,5,6,7"</formula1>
    </dataValidation>
  </dataValidations>
  <hyperlinks>
    <hyperlink ref="B15" r:id="rId1" display="учтён уровень компетентности обучающихся"/>
  </hyperlinks>
  <printOptions/>
  <pageMargins left="0.75" right="0.75" top="1" bottom="1" header="0.5" footer="0.5"/>
  <pageSetup horizontalDpi="300" verticalDpi="300" orientation="portrait" paperSize="9" r:id="rId5"/>
  <legacyDrawing r:id="rId3"/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Гимназия 91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malinova</dc:creator>
  <cp:keywords/>
  <dc:description/>
  <cp:lastModifiedBy>Teacher</cp:lastModifiedBy>
  <dcterms:created xsi:type="dcterms:W3CDTF">2009-08-03T04:21:35Z</dcterms:created>
  <dcterms:modified xsi:type="dcterms:W3CDTF">2009-11-11T11:12:47Z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